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</sheets>
  <definedNames/>
  <calcPr/>
</workbook>
</file>

<file path=xl/sharedStrings.xml><?xml version="1.0" encoding="utf-8"?>
<sst xmlns="http://schemas.openxmlformats.org/spreadsheetml/2006/main" count="118" uniqueCount="72">
  <si>
    <t>Line #</t>
  </si>
  <si>
    <t>Qty</t>
  </si>
  <si>
    <t>Value</t>
  </si>
  <si>
    <t>Device</t>
  </si>
  <si>
    <t>Package</t>
  </si>
  <si>
    <t>Dist</t>
  </si>
  <si>
    <t>Dist PN</t>
  </si>
  <si>
    <t>Ref Des</t>
  </si>
  <si>
    <t>Description</t>
  </si>
  <si>
    <t>22uF, 6.3V, X5R</t>
  </si>
  <si>
    <t>C0805</t>
  </si>
  <si>
    <t>SM0805</t>
  </si>
  <si>
    <t>Digikey</t>
  </si>
  <si>
    <t>C42</t>
  </si>
  <si>
    <t>Bead</t>
  </si>
  <si>
    <t>L0402</t>
  </si>
  <si>
    <t>SM0402</t>
  </si>
  <si>
    <t>L1, L2, L3, L4</t>
  </si>
  <si>
    <t>0.1uF</t>
  </si>
  <si>
    <t>C0402</t>
  </si>
  <si>
    <t>C1, C2, C3, C4, C5, C6, C7, C8, C9, C10, C11, C12, C13, C14, C15, C16, C17, C18, C19, C23, C33</t>
  </si>
  <si>
    <t>0.47uF, 16V</t>
  </si>
  <si>
    <t>C21, C25, C28, C31</t>
  </si>
  <si>
    <t>1.0uH</t>
  </si>
  <si>
    <t>LQM2HP_G0</t>
  </si>
  <si>
    <t>SM1008</t>
  </si>
  <si>
    <t>Mouser</t>
  </si>
  <si>
    <t>L5</t>
  </si>
  <si>
    <t>100k</t>
  </si>
  <si>
    <t>R0402</t>
  </si>
  <si>
    <t>R7, R10, R11, R12, R13</t>
  </si>
  <si>
    <t>10k</t>
  </si>
  <si>
    <t>R5, R6, R8, R9</t>
  </si>
  <si>
    <t>10pF, 50V</t>
  </si>
  <si>
    <t>C40</t>
  </si>
  <si>
    <t>10uF</t>
  </si>
  <si>
    <t>C39</t>
  </si>
  <si>
    <t>C0603</t>
  </si>
  <si>
    <t>SM0603</t>
  </si>
  <si>
    <t>C41</t>
  </si>
  <si>
    <t>12MHz</t>
  </si>
  <si>
    <t>8Z-12.000MAAJ-T</t>
  </si>
  <si>
    <t>8Z_SERIES</t>
  </si>
  <si>
    <t>X1</t>
  </si>
  <si>
    <t>1uF</t>
  </si>
  <si>
    <t>C38</t>
  </si>
  <si>
    <t>27pF, 50V</t>
  </si>
  <si>
    <t>C34, C35</t>
  </si>
  <si>
    <t>18pF, 50V</t>
  </si>
  <si>
    <t>C36, C37</t>
  </si>
  <si>
    <t>4.7uF, 6.3V, X5R</t>
  </si>
  <si>
    <t>C20, C24, C27, C30</t>
  </si>
  <si>
    <t>470pF, 50V</t>
  </si>
  <si>
    <t>C22, C26, C29, C32</t>
  </si>
  <si>
    <t>5.62k, +/-1%</t>
  </si>
  <si>
    <t>R14</t>
  </si>
  <si>
    <t>68k</t>
  </si>
  <si>
    <t>R1, R2, R3, R4</t>
  </si>
  <si>
    <t>32.768kHz</t>
  </si>
  <si>
    <t>ABS05-32.768KHZ</t>
  </si>
  <si>
    <t>ABS05</t>
  </si>
  <si>
    <t>X2</t>
  </si>
  <si>
    <t>DM3AT</t>
  </si>
  <si>
    <t>SD1</t>
  </si>
  <si>
    <t>SAMA5</t>
  </si>
  <si>
    <t>324-BGA</t>
  </si>
  <si>
    <t>U1</t>
  </si>
  <si>
    <t>1.2V</t>
  </si>
  <si>
    <t>SC189CULTRT</t>
  </si>
  <si>
    <t>MLPD-UT6_2X2</t>
  </si>
  <si>
    <t>U2</t>
  </si>
  <si>
    <t>Total Parts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</si>
</sst>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>
    <font>
      <b val="0"/>
      <i val="0"/>
      <strike val="0"/>
      <u val="none"/>
      <sz val="10.0"/>
      <color rgb="FF000000"/>
      <name val="Arial"/>
    </font>
  </fonts>
  <fills count="2">
    <fill>
      <patternFill patternType="none"/>
    </fill>
    <fill>
      <patternFill patternType="gray125">
        <bgColor rgb="FFFFFFFF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2">
    <xf applyAlignment="1" fillId="0" xfId="0" numFmtId="0" borderId="0" fontId="0">
      <alignment vertical="bottom" horizontal="general" wrapText="1"/>
    </xf>
    <xf applyAlignment="1" fillId="0" xfId="0" numFmtId="0" borderId="0" fontId="0">
      <alignment vertical="bottom" horizontal="right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min="2" customWidth="1" max="2" width="8.14"/>
    <col min="3" customWidth="1" max="3" width="17.86"/>
    <col min="5" customWidth="1" max="5" width="19.86"/>
    <col min="7" customWidth="1" max="7" width="28.0"/>
    <col min="8" customWidth="1" max="8" width="60.71"/>
  </cols>
  <sheetData>
    <row r="1">
      <c t="s" r="A1">
        <v>0</v>
      </c>
      <c t="s" r="B1">
        <v>1</v>
      </c>
      <c t="s" r="C1">
        <v>2</v>
      </c>
      <c t="s" r="D1">
        <v>3</v>
      </c>
      <c t="s" r="E1">
        <v>4</v>
      </c>
      <c t="s" r="F1">
        <v>5</v>
      </c>
      <c t="s" r="G1">
        <v>6</v>
      </c>
      <c t="s" r="H1">
        <v>7</v>
      </c>
      <c t="s" r="I1">
        <v>8</v>
      </c>
    </row>
    <row r="2">
      <c r="A2">
        <v>1</v>
      </c>
      <c r="B2">
        <v>1</v>
      </c>
      <c t="s" r="C2">
        <v>9</v>
      </c>
      <c t="s" r="D2">
        <v>10</v>
      </c>
      <c t="s" r="E2">
        <v>11</v>
      </c>
      <c t="s" r="F2">
        <v>12</v>
      </c>
      <c t="str" r="G2">
        <f>hyperlink("http://www.digikey.com/product-detail/en/GRM21BR60J226ME39L/490-1719-1-ND/587424", "490-1719-1-ND")</f>
        <v>490-1719-1-ND</v>
      </c>
      <c t="s" r="H2">
        <v>13</v>
      </c>
    </row>
    <row r="3">
      <c r="A3">
        <v>2</v>
      </c>
      <c r="B3">
        <v>4</v>
      </c>
      <c t="s" r="C3">
        <v>14</v>
      </c>
      <c t="s" r="D3">
        <v>15</v>
      </c>
      <c t="s" r="E3">
        <v>16</v>
      </c>
      <c t="s" r="F3">
        <v>12</v>
      </c>
      <c t="str" r="G3">
        <f>hyperlink("http://www.digikey.com/product-detail/en/BLM15AG121SN1D/490-1005-1-ND/584453", "490-1005-1-ND")</f>
        <v>490-1005-1-ND</v>
      </c>
      <c t="s" r="H3">
        <v>17</v>
      </c>
    </row>
    <row customHeight="1" r="4" ht="1.5">
      <c r="A4">
        <v>3</v>
      </c>
      <c r="B4">
        <v>21</v>
      </c>
      <c t="s" r="C4">
        <v>18</v>
      </c>
      <c t="s" r="D4">
        <v>19</v>
      </c>
      <c t="s" r="E4">
        <v>16</v>
      </c>
      <c t="s" r="F4">
        <v>12</v>
      </c>
      <c t="str" r="G4">
        <f>hyperlink("http://www.digikey.com/product-detail/en/CGA2B3X7R1H104K050BB/445-6899-1-ND/2672917", "445-6899-1-ND")</f>
        <v>445-6899-1-ND</v>
      </c>
      <c t="s" r="H4">
        <v>20</v>
      </c>
    </row>
    <row customHeight="1" r="5" ht="1.5">
      <c r="A5">
        <v>4</v>
      </c>
      <c r="B5">
        <v>4</v>
      </c>
      <c t="s" r="C5">
        <v>21</v>
      </c>
      <c t="s" r="D5">
        <v>19</v>
      </c>
      <c t="s" r="E5">
        <v>16</v>
      </c>
      <c t="s" r="F5">
        <v>12</v>
      </c>
      <c t="str" r="G5">
        <f>hyperlink("http://www.digikey.com/product-detail/en/C1005X5R1C474K050BC/445-4976-1-ND/2093590", "445-4976-1-ND")</f>
        <v>445-4976-1-ND</v>
      </c>
      <c t="s" r="H5">
        <v>22</v>
      </c>
    </row>
    <row r="6">
      <c r="A6">
        <v>5</v>
      </c>
      <c r="B6">
        <v>1</v>
      </c>
      <c t="s" r="C6">
        <v>23</v>
      </c>
      <c t="s" r="D6">
        <v>24</v>
      </c>
      <c t="s" r="E6">
        <v>25</v>
      </c>
      <c t="s" r="F6">
        <v>26</v>
      </c>
      <c t="str" r="G6">
        <f>hyperlink("http://www.mouser.com/ProductDetail/Murata-Electronics/LQM2HPN1R0MG0L/?qs=sGAEpiMZZMsg%252by3WlYCkU9oBvn8kICtv1RhyF%2fdxUqw%3d", "81-LQM2HPN1R0MG0L")</f>
        <v>81-LQM2HPN1R0MG0L</v>
      </c>
      <c t="s" r="H6">
        <v>27</v>
      </c>
    </row>
    <row r="7">
      <c r="A7">
        <v>6</v>
      </c>
      <c r="B7">
        <v>5</v>
      </c>
      <c t="s" r="C7">
        <v>28</v>
      </c>
      <c t="s" r="D7">
        <v>29</v>
      </c>
      <c t="s" r="E7">
        <v>16</v>
      </c>
      <c t="s" r="F7">
        <v>12</v>
      </c>
      <c t="str" r="G7">
        <f>hyperlink("http://www.digikey.com/product-detail/en/ERJ-2RKF1003X/P100KLCT-ND/194127", "P100KLCT-ND")</f>
        <v>P100KLCT-ND</v>
      </c>
      <c t="s" r="H7">
        <v>30</v>
      </c>
    </row>
    <row r="8">
      <c r="A8">
        <v>7</v>
      </c>
      <c r="B8">
        <v>4</v>
      </c>
      <c t="s" r="C8">
        <v>31</v>
      </c>
      <c t="s" r="D8">
        <v>29</v>
      </c>
      <c t="s" r="E8">
        <v>16</v>
      </c>
      <c t="s" r="F8">
        <v>12</v>
      </c>
      <c t="str" r="G8">
        <f>hyperlink("http://www.digikey.com/product-detail/en/ERJ-2RKF1002X/P10.0KLCT-ND/194119", "P10.0KLCT-ND")</f>
        <v>P10.0KLCT-ND</v>
      </c>
      <c t="s" r="H8">
        <v>32</v>
      </c>
    </row>
    <row r="9">
      <c r="A9">
        <v>8</v>
      </c>
      <c r="B9">
        <v>1</v>
      </c>
      <c t="s" r="C9">
        <v>33</v>
      </c>
      <c t="s" r="D9">
        <v>19</v>
      </c>
      <c t="s" r="E9">
        <v>16</v>
      </c>
      <c t="s" r="F9">
        <v>12</v>
      </c>
      <c t="str" r="G9">
        <f>hyperlink("http://www.digikey.com/product-detail/en/C1005C0G1H100D050BA/445-1235-1-ND/567743", "445-1235-1-ND")</f>
        <v>445-1235-1-ND</v>
      </c>
      <c t="s" r="H9">
        <v>34</v>
      </c>
    </row>
    <row r="10">
      <c r="A10">
        <v>9</v>
      </c>
      <c r="B10">
        <v>1</v>
      </c>
      <c t="s" r="C10">
        <v>35</v>
      </c>
      <c t="s" r="D10">
        <v>19</v>
      </c>
      <c t="s" r="E10">
        <v>16</v>
      </c>
      <c t="s" r="F10">
        <v>12</v>
      </c>
      <c t="str" r="G10">
        <f>hyperlink("http://www.digikey.com/product-detail/en/CL05A106MP5NUNC/1276-1450-1-ND/3889536", "1276-1450-1-ND")</f>
        <v>1276-1450-1-ND</v>
      </c>
      <c t="s" r="H10">
        <v>36</v>
      </c>
    </row>
    <row r="11">
      <c r="A11">
        <v>10</v>
      </c>
      <c r="B11">
        <v>1</v>
      </c>
      <c t="s" r="C11">
        <v>35</v>
      </c>
      <c t="s" r="D11">
        <v>37</v>
      </c>
      <c t="s" r="E11">
        <v>38</v>
      </c>
      <c t="s" r="F11">
        <v>12</v>
      </c>
      <c t="str" r="G11">
        <f>hyperlink("http://www.digikey.com/product-detail/en/C1608X5R1A106M080AC/445-6853-1-ND/2619215", "445-6853-1-ND")</f>
        <v>445-6853-1-ND</v>
      </c>
      <c t="s" r="H11">
        <v>39</v>
      </c>
    </row>
    <row r="12">
      <c r="A12">
        <v>11</v>
      </c>
      <c r="B12">
        <v>1</v>
      </c>
      <c t="s" r="C12">
        <v>40</v>
      </c>
      <c t="s" r="D12">
        <v>41</v>
      </c>
      <c t="s" r="E12">
        <v>42</v>
      </c>
      <c t="s" r="F12">
        <v>12</v>
      </c>
      <c t="str" r="G12">
        <f>hyperlink("http://www.digikey.com/product-detail/en/8Z-12.000MAAJ-T/887-1487-1-ND/2627055", "887-1487-1-ND")</f>
        <v>887-1487-1-ND</v>
      </c>
      <c t="s" r="H12">
        <v>43</v>
      </c>
    </row>
    <row r="13">
      <c r="A13">
        <v>12</v>
      </c>
      <c r="B13">
        <v>1</v>
      </c>
      <c t="s" r="C13">
        <v>44</v>
      </c>
      <c t="s" r="D13">
        <v>19</v>
      </c>
      <c t="s" r="E13">
        <v>16</v>
      </c>
      <c t="s" r="F13">
        <v>12</v>
      </c>
      <c t="str" r="G13">
        <f>hyperlink("http://www.digikey.com/product-detail/en/C1005X5R1C105K050BC/445-4978-1-ND/2093592", "445-4978-1-ND")</f>
        <v>445-4978-1-ND</v>
      </c>
      <c t="s" r="H13">
        <v>45</v>
      </c>
    </row>
    <row r="14">
      <c r="A14">
        <v>13</v>
      </c>
      <c r="B14">
        <v>2</v>
      </c>
      <c t="s" r="C14">
        <v>46</v>
      </c>
      <c t="s" r="D14">
        <v>19</v>
      </c>
      <c t="s" r="E14">
        <v>16</v>
      </c>
      <c t="s" r="F14">
        <v>12</v>
      </c>
      <c t="str" r="G14">
        <f>hyperlink("http://www.digikey.com/product-detail/en/C1005C0G1H270J050BA/445-1240-1-ND/567721", "445-1240-1-ND")</f>
        <v>445-1240-1-ND</v>
      </c>
      <c t="s" r="H14">
        <v>47</v>
      </c>
    </row>
    <row r="15">
      <c r="A15">
        <v>14</v>
      </c>
      <c r="B15">
        <v>2</v>
      </c>
      <c t="s" r="C15">
        <v>48</v>
      </c>
      <c t="s" r="D15">
        <v>19</v>
      </c>
      <c t="s" r="E15">
        <v>16</v>
      </c>
      <c t="s" r="F15">
        <v>12</v>
      </c>
      <c t="str" r="G15">
        <f>hyperlink("http://www.digikey.com/product-detail/en/C1005C0G1H180J050BA/445-1238-1-ND/567717", "445-1238-1-ND")</f>
        <v>445-1238-1-ND</v>
      </c>
      <c t="s" r="H15">
        <v>49</v>
      </c>
    </row>
    <row r="16">
      <c r="A16">
        <v>15</v>
      </c>
      <c r="B16">
        <v>4</v>
      </c>
      <c t="s" r="C16">
        <v>50</v>
      </c>
      <c t="s" r="D16">
        <v>19</v>
      </c>
      <c t="s" r="E16">
        <v>16</v>
      </c>
      <c t="s" r="F16">
        <v>12</v>
      </c>
      <c t="str" r="G16">
        <f>hyperlink("http://www.digikey.com/product-detail/en/C1005X5R0J105M050BB/445-1415-1-ND/569081", "445-1415-1-ND")</f>
        <v>445-1415-1-ND</v>
      </c>
      <c t="s" r="H16">
        <v>51</v>
      </c>
    </row>
    <row r="17">
      <c r="A17">
        <v>16</v>
      </c>
      <c r="B17">
        <v>4</v>
      </c>
      <c t="s" r="C17">
        <v>52</v>
      </c>
      <c t="s" r="D17">
        <v>19</v>
      </c>
      <c t="s" r="E17">
        <v>16</v>
      </c>
      <c t="s" r="F17">
        <v>12</v>
      </c>
      <c t="str" r="G17">
        <f>hyperlink("http://www.digikey.com/product-detail/en/C1005X7R1H102K050BA/445-1256-1-ND/567741", "445-1256-1-ND")</f>
        <v>445-1256-1-ND</v>
      </c>
      <c t="s" r="H17">
        <v>53</v>
      </c>
    </row>
    <row r="18">
      <c r="A18">
        <v>17</v>
      </c>
      <c r="B18">
        <v>1</v>
      </c>
      <c t="s" r="C18">
        <v>54</v>
      </c>
      <c t="s" r="D18">
        <v>29</v>
      </c>
      <c t="s" r="E18">
        <v>16</v>
      </c>
      <c t="s" r="F18">
        <v>12</v>
      </c>
      <c t="str" r="G18">
        <f>hyperlink("http://www.digikey.com/product-detail/en/ERJ-2RKF5621X/P5.62KLCT-ND/194434", "P5.62KLCT-ND")</f>
        <v>P5.62KLCT-ND</v>
      </c>
      <c t="s" r="H18">
        <v>55</v>
      </c>
    </row>
    <row r="19">
      <c r="A19">
        <v>18</v>
      </c>
      <c r="B19">
        <v>4</v>
      </c>
      <c t="s" r="C19">
        <v>56</v>
      </c>
      <c t="s" r="D19">
        <v>29</v>
      </c>
      <c t="s" r="E19">
        <v>16</v>
      </c>
      <c t="s" r="F19">
        <v>12</v>
      </c>
      <c t="str" r="G19">
        <f>hyperlink("http://www.digikey.com/product-detail/en/ERJ-2GEJ683X/P68KJCT-ND/147061", "P68KJCT-ND")</f>
        <v>P68KJCT-ND</v>
      </c>
      <c t="s" r="H19">
        <v>57</v>
      </c>
    </row>
    <row r="20">
      <c r="A20">
        <v>19</v>
      </c>
      <c r="B20">
        <v>1</v>
      </c>
      <c t="s" r="C20">
        <v>58</v>
      </c>
      <c t="s" r="D20">
        <v>59</v>
      </c>
      <c t="s" r="E20">
        <v>60</v>
      </c>
      <c t="s" r="F20">
        <v>12</v>
      </c>
      <c t="str" r="G20">
        <f>hyperlink("http://www.digikey.com/product-detail/en/ABS05-32.768KHZ-T/535-11899-1-ND/3508067", "535-11899-1-ND")</f>
        <v>535-11899-1-ND</v>
      </c>
      <c t="s" r="H20">
        <v>61</v>
      </c>
    </row>
    <row r="21">
      <c r="A21">
        <v>20</v>
      </c>
      <c r="B21">
        <v>1</v>
      </c>
      <c t="s" r="D21">
        <v>62</v>
      </c>
      <c t="s" r="E21">
        <v>62</v>
      </c>
      <c t="s" r="F21">
        <v>12</v>
      </c>
      <c t="str" r="G21">
        <f>hyperlink("http://www.digikey.com/product-detail/en/DM3AT-SF-PEJM5/HR1964CT-ND/2533566", "HR1964CT-ND")</f>
        <v>HR1964CT-ND</v>
      </c>
      <c t="s" r="H21">
        <v>63</v>
      </c>
    </row>
    <row r="22">
      <c r="A22">
        <v>21</v>
      </c>
      <c r="B22">
        <v>1</v>
      </c>
      <c t="s" r="D22">
        <v>64</v>
      </c>
      <c t="s" r="E22">
        <v>65</v>
      </c>
      <c t="s" r="F22">
        <v>12</v>
      </c>
      <c t="str" r="G22">
        <f>hyperlink("http://www.digikey.com/product-detail/en/ATSAMA5D35A-CUR/ATSAMA5D35A-CURCT-ND/3913000", "ATSAMA5D35A-CURCT-ND")</f>
        <v>ATSAMA5D35A-CURCT-ND</v>
      </c>
      <c t="s" r="H22">
        <v>66</v>
      </c>
    </row>
    <row r="23">
      <c r="A23">
        <v>22</v>
      </c>
      <c r="B23">
        <v>1</v>
      </c>
      <c t="s" r="C23">
        <v>67</v>
      </c>
      <c t="s" r="D23">
        <v>68</v>
      </c>
      <c t="s" r="E23">
        <v>69</v>
      </c>
      <c t="s" r="F23">
        <v>12</v>
      </c>
      <c t="str" r="G23">
        <f>hyperlink("http://www.digikey.com/product-detail/en/SC189CULTRT/SC189CULCT-ND/2182355", "SC189CULCT-ND")</f>
        <v>SC189CULCT-ND</v>
      </c>
      <c t="s" r="H23">
        <v>70</v>
      </c>
    </row>
    <row r="25">
      <c t="s" s="1" r="A25">
        <v>71</v>
      </c>
      <c r="B25">
        <f>sum(B2:B23)</f>
        <v>66</v>
      </c>
    </row>
  </sheetData>
</worksheet>
</file>