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</sheets>
  <definedNames/>
  <calcPr/>
</workbook>
</file>

<file path=xl/sharedStrings.xml><?xml version="1.0" encoding="utf-8"?>
<sst xmlns="http://schemas.openxmlformats.org/spreadsheetml/2006/main" count="384" uniqueCount="220">
  <si>
    <t>LIne</t>
  </si>
  <si>
    <t>Qty</t>
  </si>
  <si>
    <t>Value</t>
  </si>
  <si>
    <t>Device</t>
  </si>
  <si>
    <t>Package</t>
  </si>
  <si>
    <t>Dist</t>
  </si>
  <si>
    <t>Dist P/N</t>
  </si>
  <si>
    <t>Parts</t>
  </si>
  <si>
    <t>Description</t>
  </si>
  <si>
    <t>0.1uF</t>
  </si>
  <si>
    <t>C0402</t>
  </si>
  <si>
    <t>SM0402</t>
  </si>
  <si>
    <t>Digikey</t>
  </si>
  <si>
    <t>C1, C7, C8, C9, C10, C11, C12, C14, C16, C17, C21, C23, C25, C39</t>
  </si>
  <si>
    <t>1000pF</t>
  </si>
  <si>
    <t>DNP</t>
  </si>
  <si>
    <t>C13, C15</t>
  </si>
  <si>
    <t>22uF</t>
  </si>
  <si>
    <t>C0603</t>
  </si>
  <si>
    <t>SM0603</t>
  </si>
  <si>
    <t>C2, C3, C26, C27, C40, C41</t>
  </si>
  <si>
    <t>220uF</t>
  </si>
  <si>
    <t>ECE-V1AA221XP</t>
  </si>
  <si>
    <t>VS_SERIES_D8</t>
  </si>
  <si>
    <t>C20</t>
  </si>
  <si>
    <t>Cap Aluminum</t>
  </si>
  <si>
    <t>10000pF</t>
  </si>
  <si>
    <t>C22, C54, C57</t>
  </si>
  <si>
    <t>2200pF</t>
  </si>
  <si>
    <t>C24</t>
  </si>
  <si>
    <t>1uF</t>
  </si>
  <si>
    <t>C56</t>
  </si>
  <si>
    <t>10uF</t>
  </si>
  <si>
    <t>C0805</t>
  </si>
  <si>
    <t>SM0805</t>
  </si>
  <si>
    <t>C58</t>
  </si>
  <si>
    <t>47uF</t>
  </si>
  <si>
    <t>C4, C30, C42</t>
  </si>
  <si>
    <t>C5, C6, C18, C19, C29, C43, C44</t>
  </si>
  <si>
    <t>2.2uF, 6.3V, X5R</t>
  </si>
  <si>
    <t>C53</t>
  </si>
  <si>
    <t>C55</t>
  </si>
  <si>
    <t>C12, C13, C14, C15, C31, C32, C33</t>
  </si>
  <si>
    <t>SSA33L</t>
  </si>
  <si>
    <t>D1, D2</t>
  </si>
  <si>
    <t>PGB1010603MR</t>
  </si>
  <si>
    <t>TVS0603</t>
  </si>
  <si>
    <t>D10, D11, D12, D13, D14, D15</t>
  </si>
  <si>
    <t>Transient Voltage Supressor, SM0603</t>
  </si>
  <si>
    <t>PGB1010402KR</t>
  </si>
  <si>
    <t>TVS0402</t>
  </si>
  <si>
    <t>D16, D17</t>
  </si>
  <si>
    <t>Transient Voltage Supressor in an 0402 package</t>
  </si>
  <si>
    <t>DS0603</t>
  </si>
  <si>
    <t>D0603</t>
  </si>
  <si>
    <t>D25, D26</t>
  </si>
  <si>
    <t>Schottky Diode SM0603</t>
  </si>
  <si>
    <t>GRN</t>
  </si>
  <si>
    <t>LED0603</t>
  </si>
  <si>
    <t>D3, D4, D5, D6, D7</t>
  </si>
  <si>
    <t>BLUE</t>
  </si>
  <si>
    <t>D9</t>
  </si>
  <si>
    <t>200R 2.2A</t>
  </si>
  <si>
    <t>FB0603</t>
  </si>
  <si>
    <t>FB1, FB2, FB3, FB4, FB5</t>
  </si>
  <si>
    <t>IR Range Finder Connector</t>
  </si>
  <si>
    <t>PICOBLADE-3</t>
  </si>
  <si>
    <t>PICO-3</t>
  </si>
  <si>
    <t>J1</t>
  </si>
  <si>
    <t>3-pin Picoblade</t>
  </si>
  <si>
    <t>To Variscite</t>
  </si>
  <si>
    <t>J7X1</t>
  </si>
  <si>
    <t>J2</t>
  </si>
  <si>
    <t>7x1 0.100in pinheader</t>
  </si>
  <si>
    <t>POWER</t>
  </si>
  <si>
    <t>J6X1</t>
  </si>
  <si>
    <t>J3</t>
  </si>
  <si>
    <t>6x1 0.100in pinheader</t>
  </si>
  <si>
    <t>PJ-002A-SMT</t>
  </si>
  <si>
    <t>J4</t>
  </si>
  <si>
    <t>2.0mm SURFACE MOUNT POWER JACK</t>
  </si>
  <si>
    <t>Battery IN</t>
  </si>
  <si>
    <t>PICOBLADE-2</t>
  </si>
  <si>
    <t>PICO-2</t>
  </si>
  <si>
    <t>J5</t>
  </si>
  <si>
    <t>2-pin Picoblade</t>
  </si>
  <si>
    <t>Radio-A</t>
  </si>
  <si>
    <t>J6</t>
  </si>
  <si>
    <t>Radio-B</t>
  </si>
  <si>
    <t>J7</t>
  </si>
  <si>
    <t>JTAG</t>
  </si>
  <si>
    <t>PICOBLADE-8</t>
  </si>
  <si>
    <t>PICO-8</t>
  </si>
  <si>
    <t>J8</t>
  </si>
  <si>
    <t>8-pin Picoblade</t>
  </si>
  <si>
    <t>JP0402</t>
  </si>
  <si>
    <t>Use as Solder Bridge</t>
  </si>
  <si>
    <t>JP1</t>
  </si>
  <si>
    <t>Choose Address for MPU-6050</t>
  </si>
  <si>
    <t>3.3uH</t>
  </si>
  <si>
    <t>VLF10040</t>
  </si>
  <si>
    <t>VLF10040_SERIES</t>
  </si>
  <si>
    <t>L1, L2</t>
  </si>
  <si>
    <t>1210L200 - 4A</t>
  </si>
  <si>
    <t>1210L</t>
  </si>
  <si>
    <t>1210L_SERIES</t>
  </si>
  <si>
    <t>PF1</t>
  </si>
  <si>
    <t>POLY-FUSE® Resettable PTC</t>
  </si>
  <si>
    <t>2N7002</t>
  </si>
  <si>
    <t>SOT23</t>
  </si>
  <si>
    <t>Q1, Q2</t>
  </si>
  <si>
    <t>N-Channel MOSFET</t>
  </si>
  <si>
    <t>20K</t>
  </si>
  <si>
    <t>R0402</t>
  </si>
  <si>
    <t>R1</t>
  </si>
  <si>
    <t>Resistor, Surface Mount, 0402</t>
  </si>
  <si>
    <t>R11, R12</t>
  </si>
  <si>
    <t>R13, R22, R34, R35, R36</t>
  </si>
  <si>
    <t>R14</t>
  </si>
  <si>
    <t>47K</t>
  </si>
  <si>
    <t>R16, R19, R21</t>
  </si>
  <si>
    <t>10K</t>
  </si>
  <si>
    <t>R2, R4</t>
  </si>
  <si>
    <t>R23</t>
  </si>
  <si>
    <t>4.7K</t>
  </si>
  <si>
    <t>R24, R25</t>
  </si>
  <si>
    <t>R26, R27, R28, R29</t>
  </si>
  <si>
    <t>100K</t>
  </si>
  <si>
    <t>R3, R15, R37</t>
  </si>
  <si>
    <t>6.8K</t>
  </si>
  <si>
    <t>R5, R6, R8, R9</t>
  </si>
  <si>
    <t>R7, R10, R17, R18, R20, R30, R31, R32, R33</t>
  </si>
  <si>
    <t>SAMA5_CARRIER</t>
  </si>
  <si>
    <t>SAMA1</t>
  </si>
  <si>
    <t>SB0402</t>
  </si>
  <si>
    <t>SB1, SB2</t>
  </si>
  <si>
    <t>Solder Bridge, Surface Mount, 0402</t>
  </si>
  <si>
    <t>FSMSMTR</t>
  </si>
  <si>
    <t>FSMJSMA</t>
  </si>
  <si>
    <t>SW1</t>
  </si>
  <si>
    <t>Tactile Switch OFF-MOM, Surface Mount</t>
  </si>
  <si>
    <t>ADP2303ADRZ-3.3-R7</t>
  </si>
  <si>
    <t>RD-8-1</t>
  </si>
  <si>
    <t>U1</t>
  </si>
  <si>
    <t>2A/3A, 20V to 3.3V, 700kHz Nonsynchronous Step-Down Regulator</t>
  </si>
  <si>
    <t>ADP2303ADRZ-5.0-R7</t>
  </si>
  <si>
    <t>U10</t>
  </si>
  <si>
    <t>MPU-6050</t>
  </si>
  <si>
    <t>MPU-60X0</t>
  </si>
  <si>
    <t>U12</t>
  </si>
  <si>
    <t>IMU</t>
  </si>
  <si>
    <t>ADP1713AUJZ-2.5-R7</t>
  </si>
  <si>
    <t>ADP1713</t>
  </si>
  <si>
    <t>ADP171X_(SOT23-5)</t>
  </si>
  <si>
    <t>U13</t>
  </si>
  <si>
    <t>300 mA, Low Dropout CMOS Linear Regulator</t>
  </si>
  <si>
    <t>LP2985-33DBVR</t>
  </si>
  <si>
    <t>LP2985</t>
  </si>
  <si>
    <t>R-PDS0-G5_(SOT23-5)</t>
  </si>
  <si>
    <t>U14</t>
  </si>
  <si>
    <t>QRE1113GR</t>
  </si>
  <si>
    <t>U15, U16, U17</t>
  </si>
  <si>
    <t>SMT Reflective Object Sensor</t>
  </si>
  <si>
    <t>CP2102</t>
  </si>
  <si>
    <t>28QFN-5MM</t>
  </si>
  <si>
    <t>U18</t>
  </si>
  <si>
    <t>USB to UART Converter</t>
  </si>
  <si>
    <t>MIC2788</t>
  </si>
  <si>
    <t>MLF8</t>
  </si>
  <si>
    <t>U2</t>
  </si>
  <si>
    <t>Push-button Reset IC</t>
  </si>
  <si>
    <t>MAX6816</t>
  </si>
  <si>
    <t>90-0183</t>
  </si>
  <si>
    <t>U3</t>
  </si>
  <si>
    <t>CMOS Switch Debouncer with ±15kV ESD Protection</t>
  </si>
  <si>
    <t>MAX16054</t>
  </si>
  <si>
    <t>90-0240</t>
  </si>
  <si>
    <t>Mouser</t>
  </si>
  <si>
    <t>U4</t>
  </si>
  <si>
    <t>On/Off Controller with Debounce and ±15kV ESD Protection</t>
  </si>
  <si>
    <t>ACS714 +/- 5A</t>
  </si>
  <si>
    <t>ACS714</t>
  </si>
  <si>
    <t>LC_8-PIN_SOIC</t>
  </si>
  <si>
    <t>U5, U6</t>
  </si>
  <si>
    <t>Hall Effect-Based Linear Current Sensor IC</t>
  </si>
  <si>
    <t>LP2985-50DBVR</t>
  </si>
  <si>
    <t>U7</t>
  </si>
  <si>
    <t>TB6612FNG</t>
  </si>
  <si>
    <t>SSOP24-P-300-0.65A</t>
  </si>
  <si>
    <t>U8</t>
  </si>
  <si>
    <t>Driver IC for Dual DC motor</t>
  </si>
  <si>
    <t>EE-SX1131</t>
  </si>
  <si>
    <t>U9, U11</t>
  </si>
  <si>
    <t>Photo Microsensor</t>
  </si>
  <si>
    <t>USB_MINI_B</t>
  </si>
  <si>
    <t>USB1</t>
  </si>
  <si>
    <t>Mini USB-B SMT</t>
  </si>
  <si>
    <t>XM7A-0442-A</t>
  </si>
  <si>
    <t>USB2</t>
  </si>
  <si>
    <t>2-PORT USB A</t>
  </si>
  <si>
    <t>Motors</t>
  </si>
  <si>
    <t>Pololu</t>
  </si>
  <si>
    <t>M1, M2</t>
  </si>
  <si>
    <t>50:1 Micro HP Gearmotor</t>
  </si>
  <si>
    <t>Motor Mounts</t>
  </si>
  <si>
    <t>Micro Metal Gearmotor Bracket Pair - Black
</t>
  </si>
  <si>
    <t>Wheels</t>
  </si>
  <si>
    <t>Wheel 32x7mm Pair - Black
</t>
  </si>
  <si>
    <t>Caster</t>
  </si>
  <si>
    <t>Ball Caster with 3/4" Metal Ball
</t>
  </si>
  <si>
    <t>Screws</t>
  </si>
  <si>
    <t>McMaster</t>
  </si>
  <si>
    <t>18-8 Stainless Steel Pan Head Phillips Machine Screw, 4-40 Thread, 3/16" Length</t>
  </si>
  <si>
    <t>Battery</t>
  </si>
  <si>
    <t>BatterySpace</t>
  </si>
  <si>
    <t>Ultra High Energy Li-Ion 18650 Battery: 7.4V 2.8Ah (20.72 Wh, 2S/S) - UN38.3 Passed</t>
  </si>
  <si>
    <t>Battery Charger</t>
  </si>
  <si>
    <t>Smart Charger (1.2A, 8.7V Cut-Off) for Ultra High Energy 7.4V Li-ion/Polymer Rechargeable Battery Pack -- UL/CE listed</t>
  </si>
  <si>
    <t>IR Range Finder</t>
  </si>
  <si>
    <t>Sharp IR Range Finder 20-150cm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</si>
</sst>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>
    <font>
      <b val="0"/>
      <i val="0"/>
      <strike val="0"/>
      <u val="none"/>
      <sz val="10.0"/>
      <color rgb="FF000000"/>
      <name val="Arial"/>
    </font>
  </fonts>
  <fills count="2">
    <fill>
      <patternFill patternType="none"/>
    </fill>
    <fill>
      <patternFill patternType="gray125">
        <bgColor rgb="FFFFFFFF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2">
    <xf applyAlignment="1" fillId="0" xfId="0" numFmtId="0" borderId="0" fontId="0">
      <alignment vertical="bottom" horizontal="general" wrapText="1"/>
    </xf>
    <xf applyAlignment="1" fillId="0" xfId="0" numFmtId="0" borderId="0" fontId="0">
      <alignment vertical="bottom" horizontal="center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2" ySplit="1.0" activePane="bottomLeft" state="frozen"/>
      <selection sqref="A2" activeCell="A2" pane="bottomLeft"/>
    </sheetView>
  </sheetViews>
  <sheetFormatPr customHeight="1" defaultColWidth="17.14" defaultRowHeight="12.75"/>
  <cols>
    <col min="1" customWidth="1" max="1" width="10.29"/>
    <col min="3" customWidth="1" max="4" width="21.86"/>
    <col min="5" customWidth="1" max="5" width="24.71"/>
    <col min="6" customWidth="1" max="6" width="11.14"/>
    <col min="7" customWidth="1" max="7" width="28.43"/>
    <col min="8" customWidth="1" max="8" width="51.0"/>
    <col min="9" customWidth="1" max="9" width="70.43"/>
  </cols>
  <sheetData>
    <row r="1">
      <c t="s" s="1" r="A1">
        <v>0</v>
      </c>
      <c t="s" s="1" r="B1">
        <v>1</v>
      </c>
      <c t="s" r="C1">
        <v>2</v>
      </c>
      <c t="s" r="D1">
        <v>3</v>
      </c>
      <c t="s" r="E1">
        <v>4</v>
      </c>
      <c t="s" r="F1">
        <v>5</v>
      </c>
      <c t="s" r="G1">
        <v>6</v>
      </c>
      <c t="s" r="H1">
        <v>7</v>
      </c>
      <c t="s" r="I1">
        <v>8</v>
      </c>
    </row>
    <row r="2">
      <c s="1" r="A2">
        <v>1</v>
      </c>
      <c s="1" r="B2">
        <v>12</v>
      </c>
      <c t="s" r="C2">
        <v>9</v>
      </c>
      <c t="s" r="D2">
        <v>10</v>
      </c>
      <c t="s" r="E2">
        <v>11</v>
      </c>
      <c t="s" r="F2">
        <v>12</v>
      </c>
      <c t="str" r="G2">
        <f>hyperlink("http://www.digikey.com/product-detail/en/CGA2B3X7R1H104K050BB/445-6899-1-ND/2672917", "445-6899-1-ND")</f>
        <v>445-6899-1-ND</v>
      </c>
      <c t="s" r="H2">
        <v>13</v>
      </c>
    </row>
    <row r="3">
      <c s="1" r="A3">
        <v>2</v>
      </c>
      <c s="1" r="B3">
        <v>2</v>
      </c>
      <c t="s" r="C3">
        <v>14</v>
      </c>
      <c t="s" r="D3">
        <v>10</v>
      </c>
      <c t="s" r="E3">
        <v>11</v>
      </c>
      <c t="s" r="G3">
        <v>15</v>
      </c>
      <c t="s" r="H3">
        <v>16</v>
      </c>
    </row>
    <row r="4">
      <c s="1" r="A4">
        <v>3</v>
      </c>
      <c s="1" r="B4">
        <v>6</v>
      </c>
      <c t="s" r="C4">
        <v>17</v>
      </c>
      <c t="s" r="D4">
        <v>18</v>
      </c>
      <c t="s" r="E4">
        <v>19</v>
      </c>
      <c t="s" r="F4">
        <v>12</v>
      </c>
      <c t="str" r="G4">
        <f>hyperlink("http://www.digikey.com/product-detail/en/C1608X5R0J226M080AC/445-8028-1-ND/2792158", "445-8028-1-ND")</f>
        <v>445-8028-1-ND</v>
      </c>
      <c t="s" r="H4">
        <v>20</v>
      </c>
    </row>
    <row r="5">
      <c s="1" r="A5">
        <v>4</v>
      </c>
      <c s="1" r="B5">
        <v>1</v>
      </c>
      <c t="s" r="C5">
        <v>21</v>
      </c>
      <c t="s" r="D5">
        <v>22</v>
      </c>
      <c t="s" r="E5">
        <v>23</v>
      </c>
      <c t="s" r="F5">
        <v>12</v>
      </c>
      <c t="str" r="G5">
        <f>hyperlink("http://www.digikey.com/product-detail/en/ECE-V1AA221XP/PCE3352CT-ND/361693", "PCE3352CT-ND")</f>
        <v>PCE3352CT-ND</v>
      </c>
      <c t="s" r="H5">
        <v>24</v>
      </c>
      <c t="s" r="I5">
        <v>25</v>
      </c>
    </row>
    <row r="6">
      <c s="1" r="A6">
        <v>5</v>
      </c>
      <c s="1" r="B6">
        <v>3</v>
      </c>
      <c t="s" r="C6">
        <v>26</v>
      </c>
      <c t="s" r="D6">
        <v>10</v>
      </c>
      <c t="s" r="E6">
        <v>11</v>
      </c>
      <c t="s" r="F6">
        <v>12</v>
      </c>
      <c t="str" r="G6">
        <f>hyperlink("http://www.digikey.com/product-detail/en/C1005X7R1H103K050BB/445-6850-1-ND/2619212", "445-6850-1-ND")</f>
        <v>445-6850-1-ND</v>
      </c>
      <c t="s" r="H6">
        <v>27</v>
      </c>
    </row>
    <row r="7">
      <c s="1" r="A7">
        <v>6</v>
      </c>
      <c s="1" r="B7">
        <v>1</v>
      </c>
      <c t="s" r="C7">
        <v>28</v>
      </c>
      <c t="s" r="D7">
        <v>10</v>
      </c>
      <c t="s" r="E7">
        <v>11</v>
      </c>
      <c t="s" r="F7">
        <v>12</v>
      </c>
      <c t="str" r="G7">
        <f>hyperlink("http://www.digikey.com/product-detail/en/C1005X7R1H222K050BA/445-1257-1-ND/567740", "445-1257-1-ND")</f>
        <v>445-1257-1-ND</v>
      </c>
      <c t="s" r="H7">
        <v>29</v>
      </c>
    </row>
    <row r="8">
      <c s="1" r="A8">
        <v>7</v>
      </c>
      <c s="1" r="B8">
        <v>1</v>
      </c>
      <c t="s" r="C8">
        <v>30</v>
      </c>
      <c t="s" r="D8">
        <v>10</v>
      </c>
      <c t="s" r="E8">
        <v>11</v>
      </c>
      <c t="s" r="F8">
        <v>12</v>
      </c>
      <c t="str" r="G8">
        <f>hyperlink("http://www.digikey.com/product-detail/en/C1005X5R1C105K050BC/445-4978-1-ND/2093592", "445-4978-1-ND")</f>
        <v>445-4978-1-ND</v>
      </c>
      <c t="s" r="H8">
        <v>31</v>
      </c>
    </row>
    <row r="9">
      <c s="1" r="A9">
        <v>8</v>
      </c>
      <c s="1" r="B9">
        <v>1</v>
      </c>
      <c t="s" r="C9">
        <v>32</v>
      </c>
      <c t="s" r="D9">
        <v>33</v>
      </c>
      <c t="s" r="E9">
        <v>34</v>
      </c>
      <c t="s" r="F9">
        <v>12</v>
      </c>
      <c t="str" r="G9">
        <f>hyperlink("http://www.digikey.com/product-detail/en/C2012X7R1A106K125AC/445-6857-1-ND/2619219", "445-6857-1-ND")</f>
        <v>445-6857-1-ND</v>
      </c>
      <c t="s" r="H9">
        <v>35</v>
      </c>
    </row>
    <row r="10">
      <c s="1" r="A10">
        <v>9</v>
      </c>
      <c s="1" r="B10">
        <v>3</v>
      </c>
      <c t="s" r="C10">
        <v>36</v>
      </c>
      <c t="s" r="D10">
        <v>33</v>
      </c>
      <c t="s" r="E10">
        <v>34</v>
      </c>
      <c t="s" r="F10">
        <v>12</v>
      </c>
      <c t="str" r="G10">
        <f>hyperlink("http://www.digikey.com/product-detail/en/JMK212BJ476MG-T/587-1779-1-ND/1212795", "587-1779-1-ND")</f>
        <v>587-1779-1-ND</v>
      </c>
      <c t="s" r="H10">
        <v>37</v>
      </c>
    </row>
    <row r="11">
      <c s="1" r="A11">
        <v>10</v>
      </c>
      <c s="1" r="B11">
        <v>7</v>
      </c>
      <c t="s" r="C11">
        <v>32</v>
      </c>
      <c t="s" r="D11">
        <v>18</v>
      </c>
      <c t="s" r="E11">
        <v>19</v>
      </c>
      <c t="s" r="F11">
        <v>12</v>
      </c>
      <c t="str" r="G11">
        <f>hyperlink("http://www.digikey.com/product-detail/en/C1608X5R1A106M080AC/445-6853-1-ND/2619215", "445-6853-1-ND")</f>
        <v>445-6853-1-ND</v>
      </c>
      <c t="s" r="H11">
        <v>38</v>
      </c>
    </row>
    <row r="12">
      <c s="1" r="A12">
        <v>11</v>
      </c>
      <c s="1" r="B12">
        <v>1</v>
      </c>
      <c t="s" r="C12">
        <v>39</v>
      </c>
      <c t="s" r="D12">
        <v>10</v>
      </c>
      <c t="s" r="E12">
        <v>11</v>
      </c>
      <c t="s" r="F12">
        <v>12</v>
      </c>
      <c t="str" r="G12">
        <f>hyperlink("http://www.digikey.com/product-detail/en/C1005X5R0J225M050BC/445-4999-1-ND/2093614", "445-4999-1-ND")</f>
        <v>445-4999-1-ND</v>
      </c>
      <c t="s" r="H12">
        <v>40</v>
      </c>
    </row>
    <row r="13">
      <c s="1" r="A13">
        <v>12</v>
      </c>
      <c s="1" r="B13">
        <v>1</v>
      </c>
      <c t="s" r="C13">
        <v>39</v>
      </c>
      <c t="s" r="D13">
        <v>33</v>
      </c>
      <c t="s" r="E13">
        <v>34</v>
      </c>
      <c t="s" r="F13">
        <v>12</v>
      </c>
      <c t="str" r="G13">
        <f>hyperlink("http://www.digikey.com/product-detail/en/C2012X5R0J225K085AA/445-7666-1-ND/2733738", "445-7666-1-ND")</f>
        <v>445-7666-1-ND</v>
      </c>
      <c t="s" r="H13">
        <v>41</v>
      </c>
    </row>
    <row r="14">
      <c s="1" r="A14">
        <v>13</v>
      </c>
      <c s="1" r="B14">
        <v>7</v>
      </c>
      <c t="s" r="C14">
        <v>15</v>
      </c>
      <c t="s" r="D14">
        <v>10</v>
      </c>
      <c t="s" r="E14">
        <v>11</v>
      </c>
      <c t="s" r="G14">
        <v>15</v>
      </c>
      <c t="s" r="H14">
        <v>42</v>
      </c>
    </row>
    <row r="15">
      <c s="1" r="A15">
        <v>14</v>
      </c>
      <c s="1" r="B15">
        <v>2</v>
      </c>
      <c t="s" r="C15">
        <v>43</v>
      </c>
      <c t="s" r="D15">
        <v>43</v>
      </c>
      <c t="s" r="E15">
        <v>43</v>
      </c>
      <c t="s" r="F15">
        <v>12</v>
      </c>
      <c t="str" r="G15">
        <f>hyperlink("http://www.digikey.com/product-detail/en/SSA33L-E3%2F61T/SSA33L-E3%2F61TGICT-ND/1091689", "SSA33L-E3/61TGICT-ND")</f>
        <v>SSA33L-E3/61TGICT-ND</v>
      </c>
      <c t="s" r="H15">
        <v>44</v>
      </c>
    </row>
    <row r="16">
      <c s="1" r="A16">
        <v>15</v>
      </c>
      <c s="1" r="B16">
        <v>6</v>
      </c>
      <c t="s" r="C16">
        <v>45</v>
      </c>
      <c t="s" r="D16">
        <v>46</v>
      </c>
      <c t="s" r="E16">
        <v>19</v>
      </c>
      <c t="s" r="G16">
        <v>15</v>
      </c>
      <c t="s" r="H16">
        <v>47</v>
      </c>
      <c t="s" r="I16">
        <v>48</v>
      </c>
    </row>
    <row r="17">
      <c s="1" r="A17">
        <v>16</v>
      </c>
      <c s="1" r="B17">
        <v>2</v>
      </c>
      <c t="s" r="C17">
        <v>49</v>
      </c>
      <c t="s" r="D17">
        <v>50</v>
      </c>
      <c t="s" r="E17">
        <v>11</v>
      </c>
      <c t="s" r="F17">
        <v>12</v>
      </c>
      <c t="str" r="G17">
        <f>hyperlink("http://www.digikey.com/product-detail/en/PGB1010402KR/F2862CT-ND/1775286", "F2862CT-ND")</f>
        <v>F2862CT-ND</v>
      </c>
      <c t="s" r="H17">
        <v>51</v>
      </c>
      <c t="s" r="I17">
        <v>52</v>
      </c>
    </row>
    <row r="18">
      <c s="1" r="A18">
        <v>17</v>
      </c>
      <c s="1" r="B18">
        <v>2</v>
      </c>
      <c t="s" r="D18">
        <v>53</v>
      </c>
      <c t="s" r="E18">
        <v>54</v>
      </c>
      <c t="s" r="G18">
        <v>15</v>
      </c>
      <c t="s" r="H18">
        <v>55</v>
      </c>
      <c t="s" r="I18">
        <v>56</v>
      </c>
    </row>
    <row r="19">
      <c s="1" r="A19">
        <v>18</v>
      </c>
      <c s="1" r="B19">
        <v>5</v>
      </c>
      <c t="s" r="C19">
        <v>57</v>
      </c>
      <c t="s" r="D19">
        <v>58</v>
      </c>
      <c t="s" r="E19">
        <v>54</v>
      </c>
      <c t="s" r="F19">
        <v>12</v>
      </c>
      <c t="str" r="G19">
        <f>hyperlink("http://www.digikey.com/product-detail/en/LTST-C191KGKT/160-1446-1-ND/386834", "160-1446-1-ND")</f>
        <v>160-1446-1-ND</v>
      </c>
      <c t="s" r="H19">
        <v>59</v>
      </c>
    </row>
    <row r="20">
      <c s="1" r="A20">
        <v>19</v>
      </c>
      <c s="1" r="B20">
        <v>1</v>
      </c>
      <c t="s" r="C20">
        <v>60</v>
      </c>
      <c t="s" r="D20">
        <v>58</v>
      </c>
      <c t="s" r="E20">
        <v>54</v>
      </c>
      <c t="s" r="F20">
        <v>12</v>
      </c>
      <c t="str" r="G20">
        <f>hyperlink("http://www.digikey.com/product-detail/en/LTST-C193TBKT-5A/160-1827-1-ND/2355044", "160-1827-1-ND")</f>
        <v>160-1827-1-ND</v>
      </c>
      <c t="s" r="H20">
        <v>61</v>
      </c>
    </row>
    <row r="21">
      <c s="1" r="A21">
        <v>20</v>
      </c>
      <c s="1" r="B21">
        <v>5</v>
      </c>
      <c t="s" r="C21">
        <v>62</v>
      </c>
      <c t="s" r="D21">
        <v>63</v>
      </c>
      <c t="s" r="E21">
        <v>19</v>
      </c>
      <c t="s" r="F21">
        <v>12</v>
      </c>
      <c t="str" r="G21">
        <f>hyperlink("http://www.digikey.com/product-detail/en/MI0603L221R-10/240-2558-1-ND/1236438", "240-2558-1-ND")</f>
        <v>240-2558-1-ND</v>
      </c>
      <c t="s" r="H21">
        <v>64</v>
      </c>
    </row>
    <row r="22">
      <c s="1" r="A22">
        <v>21</v>
      </c>
      <c s="1" r="B22">
        <v>1</v>
      </c>
      <c t="s" r="C22">
        <v>65</v>
      </c>
      <c t="s" r="D22">
        <v>66</v>
      </c>
      <c t="s" r="E22">
        <v>67</v>
      </c>
      <c t="s" r="F22">
        <v>12</v>
      </c>
      <c t="str" r="G22">
        <f>hyperlink("http://www.digikey.com/product-detail/en/0532610371/WM7621CT-ND/699108", "WM7621CT-ND")</f>
        <v>WM7621CT-ND</v>
      </c>
      <c t="s" r="H22">
        <v>68</v>
      </c>
      <c t="s" r="I22">
        <v>69</v>
      </c>
    </row>
    <row r="23">
      <c s="1" r="A23">
        <v>22</v>
      </c>
      <c s="1" r="B23">
        <v>1</v>
      </c>
      <c t="s" r="C23">
        <v>70</v>
      </c>
      <c t="s" r="D23">
        <v>71</v>
      </c>
      <c t="s" r="E23">
        <v>71</v>
      </c>
      <c t="s" r="F23">
        <v>12</v>
      </c>
      <c t="str" r="G23">
        <f>hyperlink("http://www.digikey.com/product-detail/en/PPTC071LFBN-RC/S7005-ND/810146", "S7005-ND")</f>
        <v>S7005-ND</v>
      </c>
      <c t="s" r="H23">
        <v>72</v>
      </c>
      <c t="s" r="I23">
        <v>73</v>
      </c>
    </row>
    <row r="24">
      <c s="1" r="A24">
        <v>23</v>
      </c>
      <c s="1" r="B24">
        <v>1</v>
      </c>
      <c t="s" r="C24">
        <v>74</v>
      </c>
      <c t="s" r="D24">
        <v>75</v>
      </c>
      <c t="s" r="E24">
        <v>75</v>
      </c>
      <c t="s" r="F24">
        <v>12</v>
      </c>
      <c t="str" r="G24">
        <f>hyperlink("http://www.digikey.com/product-detail/en/PPTC061LFBN-RC/S7004-ND/810145", "S7004-ND")</f>
        <v>S7004-ND</v>
      </c>
      <c t="s" r="H24">
        <v>76</v>
      </c>
      <c t="s" r="I24">
        <v>77</v>
      </c>
    </row>
    <row r="25">
      <c s="1" r="A25">
        <v>24</v>
      </c>
      <c s="1" r="B25">
        <v>1</v>
      </c>
      <c t="s" r="C25">
        <v>78</v>
      </c>
      <c t="s" r="D25">
        <v>78</v>
      </c>
      <c t="s" r="E25">
        <v>78</v>
      </c>
      <c t="s" r="F25">
        <v>12</v>
      </c>
      <c t="str" r="G25">
        <f>hyperlink("http://www.digikey.com/product-detail/en/PJ-002AH-SMT-TR/CP-002AHPJCT-ND/669692", "CP-002AHPJCT-ND")</f>
        <v>CP-002AHPJCT-ND</v>
      </c>
      <c t="s" r="H25">
        <v>79</v>
      </c>
      <c t="s" r="I25">
        <v>80</v>
      </c>
    </row>
    <row r="26">
      <c s="1" r="A26">
        <v>25</v>
      </c>
      <c s="1" r="B26">
        <v>1</v>
      </c>
      <c t="s" r="C26">
        <v>81</v>
      </c>
      <c t="s" r="D26">
        <v>82</v>
      </c>
      <c t="s" r="E26">
        <v>83</v>
      </c>
      <c t="s" r="F26">
        <v>12</v>
      </c>
      <c t="str" r="G26">
        <f>hyperlink("http://www.digikey.com/product-detail/en/0533980271/WM7606CT-ND/699080", "WM7606CT-ND")</f>
        <v>WM7606CT-ND</v>
      </c>
      <c t="s" r="H26">
        <v>84</v>
      </c>
      <c t="s" r="I26">
        <v>85</v>
      </c>
    </row>
    <row r="27">
      <c s="1" r="A27">
        <v>26</v>
      </c>
      <c s="1" r="B27">
        <v>1</v>
      </c>
      <c t="s" r="C27">
        <v>86</v>
      </c>
      <c t="s" r="D27">
        <v>75</v>
      </c>
      <c t="s" r="E27">
        <v>75</v>
      </c>
      <c t="s" r="G27">
        <v>15</v>
      </c>
      <c t="s" r="H27">
        <v>87</v>
      </c>
      <c t="s" r="I27">
        <v>77</v>
      </c>
    </row>
    <row r="28">
      <c s="1" r="A28">
        <v>27</v>
      </c>
      <c s="1" r="B28">
        <v>1</v>
      </c>
      <c t="s" r="C28">
        <v>88</v>
      </c>
      <c t="s" r="D28">
        <v>75</v>
      </c>
      <c t="s" r="E28">
        <v>75</v>
      </c>
      <c t="s" r="G28">
        <v>15</v>
      </c>
      <c t="s" r="H28">
        <v>89</v>
      </c>
      <c t="s" r="I28">
        <v>77</v>
      </c>
    </row>
    <row r="29">
      <c s="1" r="A29">
        <v>28</v>
      </c>
      <c s="1" r="B29">
        <v>1</v>
      </c>
      <c t="s" r="C29">
        <v>90</v>
      </c>
      <c t="s" r="D29">
        <v>91</v>
      </c>
      <c t="s" r="E29">
        <v>92</v>
      </c>
      <c t="s" r="F29">
        <v>12</v>
      </c>
      <c t="str" r="G29">
        <f>hyperlink("http://www.digikey.com/product-detail/en/0532610871/WM7626CT-ND/699113", "WM7626CT-ND")</f>
        <v>WM7626CT-ND</v>
      </c>
      <c t="s" r="H29">
        <v>93</v>
      </c>
      <c t="s" r="I29">
        <v>94</v>
      </c>
    </row>
    <row r="30">
      <c s="1" r="A30">
        <v>29</v>
      </c>
      <c s="1" r="B30">
        <v>1</v>
      </c>
      <c t="s" r="C30">
        <v>95</v>
      </c>
      <c t="s" r="D30">
        <v>95</v>
      </c>
      <c t="s" r="E30">
        <v>95</v>
      </c>
      <c t="s" r="G30">
        <v>96</v>
      </c>
      <c t="s" r="H30">
        <v>97</v>
      </c>
      <c t="s" r="I30">
        <v>98</v>
      </c>
    </row>
    <row r="31">
      <c s="1" r="A31">
        <v>30</v>
      </c>
      <c s="1" r="B31">
        <v>2</v>
      </c>
      <c t="s" r="C31">
        <v>99</v>
      </c>
      <c t="s" r="D31">
        <v>100</v>
      </c>
      <c t="s" r="E31">
        <v>101</v>
      </c>
      <c t="s" r="F31">
        <v>12</v>
      </c>
      <c t="str" r="G31">
        <f>hyperlink("http://www.digikey.com/product-detail/en/VLF10040T-3R3N6R2/445-3559-1-ND/1856527", "445-3559-1-ND")</f>
        <v>445-3559-1-ND</v>
      </c>
      <c t="s" r="H31">
        <v>102</v>
      </c>
    </row>
    <row r="32">
      <c s="1" r="A32">
        <v>31</v>
      </c>
      <c s="1" r="B32">
        <v>1</v>
      </c>
      <c t="s" r="C32">
        <v>103</v>
      </c>
      <c t="s" r="D32">
        <v>104</v>
      </c>
      <c t="s" r="E32">
        <v>105</v>
      </c>
      <c t="s" r="F32">
        <v>12</v>
      </c>
      <c t="str" r="G32">
        <f>hyperlink("http://www.digikey.com/product-detail/en/1210L050YR/F2998CT-ND/1983101", "F2998CT-ND")</f>
        <v>F2998CT-ND</v>
      </c>
      <c t="s" r="H32">
        <v>106</v>
      </c>
      <c t="s" r="I32">
        <v>107</v>
      </c>
    </row>
    <row r="33">
      <c s="1" r="A33">
        <v>32</v>
      </c>
      <c s="1" r="B33">
        <v>2</v>
      </c>
      <c t="s" r="C33">
        <v>108</v>
      </c>
      <c t="s" r="D33">
        <v>108</v>
      </c>
      <c t="s" r="E33">
        <v>109</v>
      </c>
      <c t="s" r="F33">
        <v>12</v>
      </c>
      <c t="str" r="G33">
        <f>hyperlink("http://www.digikey.com/product-detail/en/2N7002-7-F/2N7002-FDICT-ND/717800", "2N7002-FDICT-ND")</f>
        <v>2N7002-FDICT-ND</v>
      </c>
      <c t="s" r="H33">
        <v>110</v>
      </c>
      <c t="s" r="I33">
        <v>111</v>
      </c>
    </row>
    <row r="34">
      <c s="1" r="A34">
        <v>33</v>
      </c>
      <c s="1" r="B34">
        <v>1</v>
      </c>
      <c t="s" r="C34">
        <v>112</v>
      </c>
      <c t="s" r="D34">
        <v>113</v>
      </c>
      <c t="s" r="E34">
        <v>11</v>
      </c>
      <c t="s" r="F34">
        <v>12</v>
      </c>
      <c t="str" r="G34">
        <f>hyperlink("http://www.digikey.com/product-detail/en/ERJ-2RKF2002X/P20.0KLCT-ND/194250", "P20.0KLCT-ND")</f>
        <v>P20.0KLCT-ND</v>
      </c>
      <c t="s" r="H34">
        <v>114</v>
      </c>
      <c t="s" r="I34">
        <v>115</v>
      </c>
    </row>
    <row r="35">
      <c s="1" r="A35">
        <v>34</v>
      </c>
      <c s="1" r="B35">
        <v>2</v>
      </c>
      <c r="C35">
        <v>383</v>
      </c>
      <c t="s" r="D35">
        <v>113</v>
      </c>
      <c t="s" r="E35">
        <v>11</v>
      </c>
      <c t="s" r="F35">
        <v>12</v>
      </c>
      <c t="str" r="G35">
        <f>hyperlink("http://www.digikey.com/product-detail/en/ERJ-2RKF3830X/P383LCT-ND/194374", "P383LCT-ND")</f>
        <v>P383LCT-ND</v>
      </c>
      <c t="s" r="H35">
        <v>116</v>
      </c>
      <c t="s" r="I35">
        <v>115</v>
      </c>
    </row>
    <row r="36">
      <c s="1" r="A36">
        <v>35</v>
      </c>
      <c s="1" r="B36">
        <v>5</v>
      </c>
      <c r="C36">
        <v>56</v>
      </c>
      <c t="s" r="D36">
        <v>113</v>
      </c>
      <c t="s" r="E36">
        <v>11</v>
      </c>
      <c t="s" r="F36">
        <v>12</v>
      </c>
      <c t="str" r="G36">
        <f>hyperlink("http://www.digikey.com/product-detail/en/ERJ-2RKF56R0X/P56.0LCT-ND/1746705", "P56.0LCT-ND")</f>
        <v>P56.0LCT-ND</v>
      </c>
      <c t="s" r="H36">
        <v>117</v>
      </c>
      <c t="s" r="I36">
        <v>115</v>
      </c>
    </row>
    <row r="37">
      <c s="1" r="A37">
        <v>36</v>
      </c>
      <c s="1" r="B37">
        <v>1</v>
      </c>
      <c r="C37">
        <v>220</v>
      </c>
      <c t="s" r="D37">
        <v>113</v>
      </c>
      <c t="s" r="E37">
        <v>11</v>
      </c>
      <c t="s" r="F37">
        <v>12</v>
      </c>
      <c t="str" r="G37">
        <f>hyperlink("http://www.digikey.com/product-detail/en/ERJ-2RKF2200X/P220LCT-ND/1746651", "P220LCT-ND")</f>
        <v>P220LCT-ND</v>
      </c>
      <c t="s" r="H37">
        <v>118</v>
      </c>
      <c t="s" r="I37">
        <v>115</v>
      </c>
    </row>
    <row r="38">
      <c s="1" r="A38">
        <v>37</v>
      </c>
      <c s="1" r="B38">
        <v>3</v>
      </c>
      <c t="s" r="C38">
        <v>119</v>
      </c>
      <c t="s" r="D38">
        <v>113</v>
      </c>
      <c t="s" r="E38">
        <v>11</v>
      </c>
      <c t="s" r="F38">
        <v>12</v>
      </c>
      <c t="str" r="G38">
        <f>hyperlink("http://www.digikey.com/product-detail/en/ERJ-2RKF4702X/P47.0KLCT-ND/1746693", "P47.0KLCT-ND")</f>
        <v>P47.0KLCT-ND</v>
      </c>
      <c t="s" r="H38">
        <v>120</v>
      </c>
      <c t="s" r="I38">
        <v>115</v>
      </c>
    </row>
    <row r="39">
      <c s="1" r="A39">
        <v>38</v>
      </c>
      <c s="1" r="B39">
        <v>2</v>
      </c>
      <c t="s" r="C39">
        <v>121</v>
      </c>
      <c t="s" r="D39">
        <v>113</v>
      </c>
      <c t="s" r="E39">
        <v>11</v>
      </c>
      <c t="s" r="F39">
        <v>12</v>
      </c>
      <c t="str" r="G39">
        <f>hyperlink("http://www.digikey.com/product-detail/en/ERJ-2RKF1002X/P10.0KLCT-ND/194119", "P10.0KLCT-ND")</f>
        <v>P10.0KLCT-ND</v>
      </c>
      <c t="s" r="H39">
        <v>122</v>
      </c>
      <c t="s" r="I39">
        <v>115</v>
      </c>
    </row>
    <row r="40">
      <c s="1" r="A40">
        <v>39</v>
      </c>
      <c s="1" r="B40">
        <v>1</v>
      </c>
      <c r="C40">
        <v>82</v>
      </c>
      <c t="s" r="D40">
        <v>113</v>
      </c>
      <c t="s" r="E40">
        <v>11</v>
      </c>
      <c t="s" r="F40">
        <v>12</v>
      </c>
      <c t="str" r="G40">
        <f>hyperlink("http://www.digikey.com/product-detail/en/ERJ-2RKF82R0X/P82.0LCT-ND/1746720", "P82.0LCT-ND")</f>
        <v>P82.0LCT-ND</v>
      </c>
      <c t="s" r="H40">
        <v>123</v>
      </c>
      <c t="s" r="I40">
        <v>115</v>
      </c>
    </row>
    <row r="41">
      <c s="1" r="A41">
        <v>40</v>
      </c>
      <c s="1" r="B41">
        <v>2</v>
      </c>
      <c t="s" r="C41">
        <v>124</v>
      </c>
      <c t="s" r="D41">
        <v>113</v>
      </c>
      <c t="s" r="E41">
        <v>11</v>
      </c>
      <c t="s" r="F41">
        <v>12</v>
      </c>
      <c t="str" r="G41">
        <f>hyperlink("http://www.digikey.com/product-detail/en/ERJ-2RKF4701X/P4.70KLCT-ND/1746692", "P4.70KLCT-ND")</f>
        <v>P4.70KLCT-ND</v>
      </c>
      <c t="s" r="H41">
        <v>125</v>
      </c>
      <c t="s" r="I41">
        <v>115</v>
      </c>
    </row>
    <row r="42">
      <c s="1" r="A42">
        <v>41</v>
      </c>
      <c s="1" r="B42">
        <v>4</v>
      </c>
      <c t="s" r="C42">
        <v>15</v>
      </c>
      <c t="s" r="D42">
        <v>113</v>
      </c>
      <c t="s" r="E42">
        <v>11</v>
      </c>
      <c t="s" r="G42">
        <v>15</v>
      </c>
      <c t="s" r="H42">
        <v>126</v>
      </c>
      <c t="s" r="I42">
        <v>115</v>
      </c>
    </row>
    <row r="43">
      <c s="1" r="A43">
        <v>42</v>
      </c>
      <c s="1" r="B43">
        <v>3</v>
      </c>
      <c t="s" r="C43">
        <v>127</v>
      </c>
      <c t="s" r="D43">
        <v>113</v>
      </c>
      <c t="s" r="E43">
        <v>11</v>
      </c>
      <c t="s" r="F43">
        <v>12</v>
      </c>
      <c t="str" r="G43">
        <f>hyperlink("http://www.digikey.com/product-detail/en/ERJ-2RKF1003X/P100KLCT-ND/194127", "P100KLCT-ND")</f>
        <v>P100KLCT-ND</v>
      </c>
      <c t="s" r="H43">
        <v>128</v>
      </c>
      <c t="s" r="I43">
        <v>115</v>
      </c>
    </row>
    <row r="44">
      <c s="1" r="A44">
        <v>43</v>
      </c>
      <c s="1" r="B44">
        <v>4</v>
      </c>
      <c t="s" r="C44">
        <v>129</v>
      </c>
      <c t="s" r="D44">
        <v>113</v>
      </c>
      <c t="s" r="E44">
        <v>11</v>
      </c>
      <c t="s" r="F44">
        <v>12</v>
      </c>
      <c t="str" r="G44">
        <f>hyperlink("http://www.digikey.com/product-detail/en/ERJ-2RKF6801X/P6.80KLCT-ND/1746712", "P6.80KLCT-ND")</f>
        <v>P6.80KLCT-ND</v>
      </c>
      <c t="s" r="H44">
        <v>130</v>
      </c>
      <c t="s" r="I44">
        <v>115</v>
      </c>
    </row>
    <row r="45">
      <c s="1" r="A45">
        <v>44</v>
      </c>
      <c s="1" r="B45">
        <v>9</v>
      </c>
      <c r="C45">
        <v>0</v>
      </c>
      <c t="s" r="D45">
        <v>113</v>
      </c>
      <c t="s" r="E45">
        <v>11</v>
      </c>
      <c t="s" r="F45">
        <v>12</v>
      </c>
      <c t="str" r="G45">
        <f>hyperlink("http://www.digikey.com/product-detail/en/ERJ-2GE0R00X/P0.0JCT-ND/146726", "P0.0JCT-ND")</f>
        <v>P0.0JCT-ND</v>
      </c>
      <c t="s" r="H45">
        <v>131</v>
      </c>
      <c t="s" r="I45">
        <v>115</v>
      </c>
    </row>
    <row r="46">
      <c s="1" r="A46">
        <v>45</v>
      </c>
      <c s="1" r="B46">
        <v>1</v>
      </c>
      <c t="s" r="C46">
        <v>132</v>
      </c>
      <c t="s" r="D46">
        <v>132</v>
      </c>
      <c t="s" r="E46">
        <v>132</v>
      </c>
      <c t="s" r="H46">
        <v>133</v>
      </c>
    </row>
    <row r="47">
      <c s="1" r="A47">
        <v>46</v>
      </c>
      <c s="1" r="B47">
        <v>2</v>
      </c>
      <c t="s" r="C47">
        <v>134</v>
      </c>
      <c t="s" r="D47">
        <v>134</v>
      </c>
      <c t="s" r="E47">
        <v>11</v>
      </c>
      <c t="s" r="F47">
        <v>12</v>
      </c>
      <c t="str" r="G47">
        <f>hyperlink("http://www.digikey.com/product-detail/en/ERJ-2GE0R00X/P0.0JCT-ND/146726", "P0.0JCT-ND")</f>
        <v>P0.0JCT-ND</v>
      </c>
      <c t="s" r="H47">
        <v>135</v>
      </c>
      <c t="s" r="I47">
        <v>136</v>
      </c>
    </row>
    <row r="48">
      <c s="1" r="A48">
        <v>47</v>
      </c>
      <c s="1" r="B48">
        <v>1</v>
      </c>
      <c t="s" r="C48">
        <v>137</v>
      </c>
      <c t="s" r="D48">
        <v>138</v>
      </c>
      <c t="s" r="E48">
        <v>138</v>
      </c>
      <c t="s" r="F48">
        <v>12</v>
      </c>
      <c t="str" r="G48">
        <f>hyperlink("http://www.digikey.com/product-detail/en/FSM4JSMATR/450-1759-1-ND/2271638", "450-1759-1-ND")</f>
        <v>450-1759-1-ND</v>
      </c>
      <c t="s" r="H48">
        <v>139</v>
      </c>
      <c t="s" r="I48">
        <v>140</v>
      </c>
    </row>
    <row r="49">
      <c s="1" r="A49">
        <v>48</v>
      </c>
      <c s="1" r="B49">
        <v>1</v>
      </c>
      <c t="s" r="C49">
        <v>141</v>
      </c>
      <c t="s" r="D49">
        <v>141</v>
      </c>
      <c t="s" r="E49">
        <v>142</v>
      </c>
      <c t="s" r="F49">
        <v>12</v>
      </c>
      <c t="str" r="G49">
        <f>hyperlink("http://www.digikey.com/product-detail/en/ADP2303ARDZ-3.3-R7/ADP2303ARDZ-3.3-R7CT-ND/2615941", "ADP2303ARDZ-3.3-R7CT-ND")</f>
        <v>ADP2303ARDZ-3.3-R7CT-ND</v>
      </c>
      <c t="s" r="H49">
        <v>143</v>
      </c>
      <c t="s" r="I49">
        <v>144</v>
      </c>
    </row>
    <row r="50">
      <c s="1" r="A50">
        <v>49</v>
      </c>
      <c s="1" r="B50">
        <v>1</v>
      </c>
      <c t="s" r="C50">
        <v>145</v>
      </c>
      <c t="s" r="D50">
        <v>145</v>
      </c>
      <c t="s" r="E50">
        <v>142</v>
      </c>
      <c t="s" r="F50">
        <v>12</v>
      </c>
      <c t="str" r="G50">
        <f>hyperlink("http://www.digikey.com/product-detail/en/ADP2303ARDZ-5.0-R7/ADP2303ARDZ-5.0-R7CT-ND/2615953", "ADP2303ARDZ-5.0-R7CT-ND")</f>
        <v>ADP2303ARDZ-5.0-R7CT-ND</v>
      </c>
      <c t="s" r="H50">
        <v>146</v>
      </c>
    </row>
    <row r="51">
      <c s="1" r="A51">
        <v>50</v>
      </c>
      <c s="1" r="B51">
        <v>1</v>
      </c>
      <c t="s" r="C51">
        <v>147</v>
      </c>
      <c t="s" r="D51">
        <v>147</v>
      </c>
      <c t="s" r="E51">
        <v>148</v>
      </c>
      <c t="s" r="F51">
        <v>12</v>
      </c>
      <c t="str" r="G51">
        <f>hyperlink("http://www.digikey.com/product-detail/en/MPU-6050/1428-1007-1-ND/4038010", "1428-1007-1-ND")</f>
        <v>1428-1007-1-ND</v>
      </c>
      <c t="s" r="H51">
        <v>149</v>
      </c>
      <c t="s" r="I51">
        <v>150</v>
      </c>
    </row>
    <row r="52">
      <c s="1" r="A52">
        <v>51</v>
      </c>
      <c s="1" r="B52">
        <v>1</v>
      </c>
      <c t="s" r="C52">
        <v>151</v>
      </c>
      <c t="s" r="D52">
        <v>152</v>
      </c>
      <c t="s" r="E52">
        <v>153</v>
      </c>
      <c t="s" r="F52">
        <v>12</v>
      </c>
      <c t="str" r="G52">
        <f>hyperlink("http://www.digikey.com/product-detail/en/ADP1713AUJZ-2.5-R7/ADP1713AUJZ-2.5-R7CT-ND/1630672", "ADP1713AUJZ-2.5-R7CT-ND")</f>
        <v>ADP1713AUJZ-2.5-R7CT-ND</v>
      </c>
      <c t="s" r="H52">
        <v>154</v>
      </c>
      <c t="s" r="I52">
        <v>155</v>
      </c>
    </row>
    <row r="53">
      <c s="1" r="A53">
        <v>52</v>
      </c>
      <c s="1" r="B53">
        <v>1</v>
      </c>
      <c t="s" r="C53">
        <v>156</v>
      </c>
      <c t="s" r="D53">
        <v>157</v>
      </c>
      <c t="s" r="E53">
        <v>158</v>
      </c>
      <c t="s" r="F53">
        <v>12</v>
      </c>
      <c t="str" r="G53">
        <f>hyperlink("http://www.digikey.com/product-detail/en/LP2985A-33DBVR/296-18479-1-ND/809914", "296-18479-1-ND")</f>
        <v>296-18479-1-ND</v>
      </c>
      <c t="s" r="H53">
        <v>159</v>
      </c>
    </row>
    <row r="54">
      <c s="1" r="A54">
        <v>53</v>
      </c>
      <c s="1" r="B54">
        <v>3</v>
      </c>
      <c t="s" r="C54">
        <v>160</v>
      </c>
      <c t="s" r="D54">
        <v>160</v>
      </c>
      <c t="s" r="E54">
        <v>160</v>
      </c>
      <c t="s" r="F54">
        <v>12</v>
      </c>
      <c t="str" r="G54">
        <f>hyperlink("http://www.digikey.com/product-detail/en/QRE1113GR/QRE1113GRCT-ND/965713", "QRE1113GRCT-ND")</f>
        <v>QRE1113GRCT-ND</v>
      </c>
      <c t="s" r="H54">
        <v>161</v>
      </c>
      <c t="s" r="I54">
        <v>162</v>
      </c>
    </row>
    <row r="55">
      <c s="1" r="A55">
        <v>54</v>
      </c>
      <c s="1" r="B55">
        <v>1</v>
      </c>
      <c t="s" r="C55">
        <v>163</v>
      </c>
      <c t="s" r="D55">
        <v>163</v>
      </c>
      <c t="s" r="E55">
        <v>164</v>
      </c>
      <c t="s" r="F55">
        <v>12</v>
      </c>
      <c t="str" r="G55">
        <f>hyperlink("http://www.digikey.com/product-detail/en/CP2102-GM/336-1160-5-ND/696598", "336-1160-5-ND")</f>
        <v>336-1160-5-ND</v>
      </c>
      <c t="s" r="H55">
        <v>165</v>
      </c>
      <c t="s" r="I55">
        <v>166</v>
      </c>
    </row>
    <row r="56">
      <c s="1" r="A56">
        <v>55</v>
      </c>
      <c s="1" r="B56">
        <v>1</v>
      </c>
      <c t="s" r="C56">
        <v>167</v>
      </c>
      <c t="s" r="D56">
        <v>167</v>
      </c>
      <c t="s" r="E56">
        <v>168</v>
      </c>
      <c t="s" r="F56">
        <v>12</v>
      </c>
      <c t="str" r="G56">
        <f>hyperlink("http://www.digikey.com/product-detail/en/MIC2788-XYMT%20TR/576-4007-1-ND/2958553", "576-4007-1-ND")</f>
        <v>576-4007-1-ND</v>
      </c>
      <c t="s" r="H56">
        <v>169</v>
      </c>
      <c t="s" r="I56">
        <v>170</v>
      </c>
    </row>
    <row r="57">
      <c s="1" r="A57">
        <v>56</v>
      </c>
      <c s="1" r="B57">
        <v>1</v>
      </c>
      <c t="s" r="C57">
        <v>171</v>
      </c>
      <c t="s" r="D57">
        <v>171</v>
      </c>
      <c t="s" r="E57">
        <v>172</v>
      </c>
      <c t="s" r="F57">
        <v>12</v>
      </c>
      <c t="str" r="G57">
        <f>hyperlink("http://www.digikey.com/product-detail/en/MAX6816EUS%2BT/MAX6816EUS%2BTCT-ND/774155", "MAX6816EUS")</f>
        <v>MAX6816EUS</v>
      </c>
      <c t="s" r="H57">
        <v>173</v>
      </c>
      <c t="s" r="I57">
        <v>174</v>
      </c>
    </row>
    <row r="58">
      <c s="1" r="A58">
        <v>57</v>
      </c>
      <c s="1" r="B58">
        <v>1</v>
      </c>
      <c t="s" r="C58">
        <v>175</v>
      </c>
      <c t="s" r="D58">
        <v>175</v>
      </c>
      <c t="s" r="E58">
        <v>176</v>
      </c>
      <c t="s" r="F58">
        <v>177</v>
      </c>
      <c t="str" r="G58">
        <f>hyperlink("http://www.mouser.com/ProductDetail/Maxim-Integrated/MAX16054AZT+T/?qs=%2fha2pyFadugvIt%252bIxy%2f0ZeirDts%252b%2fHYOCUblLPz%252bBSA%3d", "700-MAX16054AZTT")</f>
        <v>700-MAX16054AZTT</v>
      </c>
      <c t="s" r="H58">
        <v>178</v>
      </c>
      <c t="s" r="I58">
        <v>179</v>
      </c>
    </row>
    <row r="59">
      <c s="1" r="A59">
        <v>58</v>
      </c>
      <c s="1" r="B59">
        <v>2</v>
      </c>
      <c t="s" r="C59">
        <v>180</v>
      </c>
      <c t="s" r="D59">
        <v>181</v>
      </c>
      <c t="s" r="E59">
        <v>182</v>
      </c>
      <c t="s" r="G59">
        <v>15</v>
      </c>
      <c t="s" r="H59">
        <v>183</v>
      </c>
      <c t="s" r="I59">
        <v>184</v>
      </c>
    </row>
    <row r="60">
      <c s="1" r="A60">
        <v>59</v>
      </c>
      <c s="1" r="B60">
        <v>1</v>
      </c>
      <c t="s" r="C60">
        <v>185</v>
      </c>
      <c t="s" r="D60">
        <v>157</v>
      </c>
      <c t="s" r="E60">
        <v>158</v>
      </c>
      <c t="s" r="G60">
        <v>15</v>
      </c>
      <c t="s" r="H60">
        <v>186</v>
      </c>
    </row>
    <row r="61">
      <c s="1" r="A61">
        <v>60</v>
      </c>
      <c s="1" r="B61">
        <v>1</v>
      </c>
      <c t="s" r="C61">
        <v>187</v>
      </c>
      <c t="s" r="D61">
        <v>187</v>
      </c>
      <c t="s" r="E61">
        <v>188</v>
      </c>
      <c t="s" r="F61">
        <v>12</v>
      </c>
      <c t="str" r="G61">
        <f>hyperlink("http://www.digikey.com/product-detail/en/TB6612FNG(O,C,8,EL/TB6612FNG(OC8EL)CT-ND/1730134", "TB6612FNG(OC8EL)CT-ND")</f>
        <v>TB6612FNG(OC8EL)CT-ND</v>
      </c>
      <c t="s" r="H61">
        <v>189</v>
      </c>
      <c t="s" r="I61">
        <v>190</v>
      </c>
    </row>
    <row r="62">
      <c s="1" r="A62">
        <v>61</v>
      </c>
      <c s="1" r="B62">
        <v>2</v>
      </c>
      <c t="s" r="C62">
        <v>191</v>
      </c>
      <c t="s" r="D62">
        <v>191</v>
      </c>
      <c t="s" r="E62">
        <v>191</v>
      </c>
      <c t="s" r="F62">
        <v>12</v>
      </c>
      <c t="str" r="G62">
        <f>hyperlink("http://www.digikey.com/product-detail/en/EE-SX1131/OR628CT-ND/355301", "OR628CT-ND")</f>
        <v>OR628CT-ND</v>
      </c>
      <c t="s" r="H62">
        <v>192</v>
      </c>
      <c t="s" r="I62">
        <v>193</v>
      </c>
    </row>
    <row r="63">
      <c s="1" r="A63">
        <v>62</v>
      </c>
      <c s="1" r="B63">
        <v>1</v>
      </c>
      <c t="s" r="C63">
        <v>194</v>
      </c>
      <c t="s" r="D63">
        <v>194</v>
      </c>
      <c t="s" r="E63">
        <v>194</v>
      </c>
      <c t="s" r="F63">
        <v>12</v>
      </c>
      <c t="str" r="G63">
        <f>hyperlink("http://www.digikey.com/product-detail/en/DX2R005HN2E700/670-1190-1-ND/1283605", "670-1190-1-ND")</f>
        <v>670-1190-1-ND</v>
      </c>
      <c t="s" r="H63">
        <v>195</v>
      </c>
      <c t="s" r="I63">
        <v>196</v>
      </c>
    </row>
    <row r="64">
      <c s="1" r="A64">
        <v>63</v>
      </c>
      <c s="1" r="B64">
        <v>1</v>
      </c>
      <c t="s" r="C64">
        <v>197</v>
      </c>
      <c t="s" r="D64">
        <v>197</v>
      </c>
      <c t="s" r="E64">
        <v>197</v>
      </c>
      <c t="s" r="F64">
        <v>12</v>
      </c>
      <c t="str" r="G64">
        <f>hyperlink("http://www.digikey.com/product-detail/en/XM7A-0442A/OR1070-ND/2755612", "OR1070-ND")</f>
        <v>OR1070-ND</v>
      </c>
      <c t="s" r="H64">
        <v>198</v>
      </c>
      <c t="s" r="I64">
        <v>199</v>
      </c>
    </row>
    <row r="65">
      <c s="1" r="A65"/>
      <c s="1" r="B65"/>
    </row>
    <row r="66">
      <c s="1" r="A66">
        <v>64</v>
      </c>
      <c s="1" r="B66">
        <v>2</v>
      </c>
      <c t="s" r="C66">
        <v>200</v>
      </c>
      <c t="s" r="F66">
        <v>201</v>
      </c>
      <c t="str" r="G66">
        <f>hyperlink("http://www.pololu.com/product/2213", "2213")</f>
        <v>2213</v>
      </c>
      <c t="s" r="H66">
        <v>202</v>
      </c>
      <c t="s" r="I66">
        <v>203</v>
      </c>
    </row>
    <row r="67">
      <c s="1" r="A67">
        <v>65</v>
      </c>
      <c s="1" r="B67">
        <v>1</v>
      </c>
      <c t="s" r="C67">
        <v>204</v>
      </c>
      <c t="s" r="F67">
        <v>201</v>
      </c>
      <c t="str" r="G67">
        <f>hyperlink("http://www.pololu.com/product/989", "989")</f>
        <v>989</v>
      </c>
      <c t="s" r="I67">
        <v>205</v>
      </c>
    </row>
    <row r="68">
      <c s="1" r="A68">
        <v>66</v>
      </c>
      <c s="1" r="B68">
        <v>1</v>
      </c>
      <c t="s" r="C68">
        <v>206</v>
      </c>
      <c t="s" r="F68">
        <v>201</v>
      </c>
      <c t="str" r="G68">
        <f>hyperlink("http://www.pololu.com/product/1087", "1087")</f>
        <v>1087</v>
      </c>
      <c t="s" r="I68">
        <v>207</v>
      </c>
    </row>
    <row r="69">
      <c s="1" r="A69">
        <v>67</v>
      </c>
      <c s="1" r="B69">
        <v>1</v>
      </c>
      <c t="s" r="C69">
        <v>208</v>
      </c>
      <c t="s" r="F69">
        <v>201</v>
      </c>
      <c t="str" r="G69">
        <f>hyperlink("http://www.pololu.com/product/955", "955")</f>
        <v>955</v>
      </c>
      <c t="s" r="I69">
        <v>209</v>
      </c>
    </row>
    <row r="70">
      <c s="1" r="A70"/>
      <c s="1" r="B70"/>
    </row>
    <row r="71">
      <c s="1" r="A71">
        <v>68</v>
      </c>
      <c s="1" r="B71">
        <v>10</v>
      </c>
      <c t="s" r="C71">
        <v>210</v>
      </c>
      <c t="s" r="F71">
        <v>211</v>
      </c>
      <c t="str" r="G71">
        <f>hyperlink("http://www.mcmaster.com/#91772a105/=skskg2", "91772A105")</f>
        <v>91772A105</v>
      </c>
      <c t="s" r="I71">
        <v>212</v>
      </c>
    </row>
    <row r="72">
      <c s="1" r="A72"/>
      <c s="1" r="B72"/>
    </row>
    <row r="73">
      <c s="1" r="A73">
        <v>69</v>
      </c>
      <c s="1" r="B73">
        <v>1</v>
      </c>
      <c t="s" r="C73">
        <v>213</v>
      </c>
      <c t="s" r="F73">
        <v>214</v>
      </c>
      <c t="str" r="G73">
        <f>hyperlink("http://www.batteryspace.com/Ultra-High-Energy-Li-Ion-18650-Battery-7.4V-2800mah-20.72-Wh-battery-pac.aspx", "5712")</f>
        <v>5712</v>
      </c>
      <c t="s" r="I73">
        <v>215</v>
      </c>
    </row>
    <row r="74">
      <c s="1" r="A74">
        <v>70</v>
      </c>
      <c s="1" r="B74">
        <v>1</v>
      </c>
      <c t="s" r="C74">
        <v>216</v>
      </c>
      <c t="s" r="F74">
        <v>214</v>
      </c>
      <c t="str" r="G74">
        <f>hyperlink("http://www.batteryspace.com/Smart-Charger-1.2A-8.7V-Cut-Off-for-Ultra-High-Energy-7.4V-Li-ion.aspx", "6302")</f>
        <v>6302</v>
      </c>
      <c t="s" r="I74">
        <v>217</v>
      </c>
    </row>
    <row r="75">
      <c s="1" r="A75"/>
      <c s="1" r="B75"/>
    </row>
    <row r="76">
      <c s="1" r="A76">
        <v>71</v>
      </c>
      <c s="1" r="B76">
        <v>1</v>
      </c>
      <c t="s" r="C76">
        <v>218</v>
      </c>
      <c t="s" r="F76">
        <v>12</v>
      </c>
      <c t="str" r="G76">
        <f>hyperlink("http://www.digikey.com/product-detail/en/GP2Y0A02YK0F/425-2062-ND/720167", "425-2062-ND")</f>
        <v>425-2062-ND</v>
      </c>
      <c t="s" r="I76">
        <v>219</v>
      </c>
    </row>
    <row r="77">
      <c s="1" r="A77"/>
      <c s="1" r="B77"/>
    </row>
    <row r="78">
      <c s="1" r="A78"/>
      <c s="1" r="B78"/>
    </row>
    <row r="79">
      <c s="1" r="A79"/>
      <c s="1" r="B79"/>
    </row>
    <row r="80">
      <c s="1" r="A80"/>
      <c s="1" r="B80"/>
    </row>
    <row r="81">
      <c s="1" r="A81"/>
      <c s="1" r="B81"/>
    </row>
    <row r="82">
      <c s="1" r="A82"/>
      <c s="1" r="B82"/>
    </row>
    <row r="83">
      <c s="1" r="A83"/>
      <c s="1" r="B83"/>
    </row>
    <row r="84">
      <c s="1" r="A84"/>
      <c s="1" r="B84"/>
    </row>
    <row r="85">
      <c s="1" r="A85"/>
      <c s="1" r="B85"/>
    </row>
    <row r="86">
      <c s="1" r="A86"/>
      <c s="1" r="B86"/>
    </row>
    <row r="87">
      <c s="1" r="A87"/>
      <c s="1" r="B87"/>
    </row>
    <row r="88">
      <c s="1" r="A88"/>
      <c s="1" r="B88"/>
    </row>
    <row r="89">
      <c s="1" r="A89"/>
      <c s="1" r="B89"/>
    </row>
    <row r="90">
      <c s="1" r="A90"/>
      <c s="1" r="B90"/>
    </row>
    <row r="91">
      <c s="1" r="A91"/>
      <c s="1" r="B91"/>
    </row>
    <row r="92">
      <c s="1" r="A92"/>
      <c s="1" r="B92"/>
    </row>
    <row r="93">
      <c s="1" r="A93"/>
      <c s="1" r="B93"/>
    </row>
    <row r="94">
      <c s="1" r="A94"/>
      <c s="1" r="B94"/>
    </row>
    <row r="95">
      <c s="1" r="A95"/>
      <c s="1" r="B95"/>
    </row>
    <row r="96">
      <c s="1" r="A96"/>
      <c s="1" r="B96"/>
    </row>
    <row r="97">
      <c s="1" r="A97"/>
      <c s="1" r="B97"/>
    </row>
    <row r="98">
      <c s="1" r="A98"/>
      <c s="1" r="B98"/>
    </row>
    <row r="99">
      <c s="1" r="A99"/>
      <c s="1" r="B99"/>
    </row>
    <row r="100">
      <c s="1" r="A100"/>
      <c s="1" r="B100"/>
    </row>
  </sheetData>
</worksheet>
</file>